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910"/>
  <workbookPr showInkAnnotation="0" autoCompressPictures="0"/>
  <bookViews>
    <workbookView xWindow="0" yWindow="0" windowWidth="28800" windowHeight="17220" tabRatio="500" activeTab="2"/>
  </bookViews>
  <sheets>
    <sheet name="041211" sheetId="1" r:id="rId1"/>
    <sheet name="041511" sheetId="2" r:id="rId2"/>
    <sheet name="041811" sheetId="3" r:id="rId3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U4" i="2" l="1"/>
  <c r="U5" i="2"/>
  <c r="U6" i="2"/>
  <c r="U7" i="2"/>
  <c r="U8" i="2"/>
  <c r="U9" i="2"/>
  <c r="U10" i="2"/>
  <c r="U11" i="2"/>
  <c r="U12" i="2"/>
  <c r="U13" i="2"/>
  <c r="U14" i="2"/>
  <c r="U15" i="2"/>
  <c r="U16" i="2"/>
  <c r="U17" i="2"/>
  <c r="U18" i="2"/>
  <c r="U19" i="2"/>
  <c r="U20" i="2"/>
  <c r="U3" i="2"/>
  <c r="Q4" i="3"/>
  <c r="Q5" i="3"/>
  <c r="Q6" i="3"/>
  <c r="Q7" i="3"/>
  <c r="Q8" i="3"/>
  <c r="Q9" i="3"/>
  <c r="Q10" i="3"/>
  <c r="Q11" i="3"/>
  <c r="Q12" i="3"/>
  <c r="Q13" i="3"/>
  <c r="Q14" i="3"/>
  <c r="Q15" i="3"/>
  <c r="Q16" i="3"/>
  <c r="Q17" i="3"/>
  <c r="Q18" i="3"/>
  <c r="Q19" i="3"/>
  <c r="Q20" i="3"/>
  <c r="Q3" i="3"/>
  <c r="I18" i="1"/>
  <c r="K18" i="1"/>
  <c r="L18" i="1"/>
  <c r="I19" i="1"/>
  <c r="K19" i="1"/>
  <c r="L19" i="1"/>
  <c r="M19" i="1"/>
  <c r="J19" i="1"/>
  <c r="I16" i="1"/>
  <c r="K16" i="1"/>
  <c r="L16" i="1"/>
  <c r="I17" i="1"/>
  <c r="K17" i="1"/>
  <c r="L17" i="1"/>
  <c r="M17" i="1"/>
  <c r="J17" i="1"/>
  <c r="I14" i="1"/>
  <c r="K14" i="1"/>
  <c r="L14" i="1"/>
  <c r="I15" i="1"/>
  <c r="K15" i="1"/>
  <c r="L15" i="1"/>
  <c r="M15" i="1"/>
  <c r="J15" i="1"/>
  <c r="I12" i="1"/>
  <c r="K12" i="1"/>
  <c r="L12" i="1"/>
  <c r="I13" i="1"/>
  <c r="K13" i="1"/>
  <c r="L13" i="1"/>
  <c r="M13" i="1"/>
  <c r="J7" i="1"/>
  <c r="J5" i="1"/>
  <c r="J9" i="1"/>
  <c r="J11" i="1"/>
  <c r="J13" i="1"/>
  <c r="I10" i="1"/>
  <c r="K10" i="1"/>
  <c r="L10" i="1"/>
  <c r="I11" i="1"/>
  <c r="K11" i="1"/>
  <c r="L11" i="1"/>
  <c r="M11" i="1"/>
  <c r="I8" i="1"/>
  <c r="K8" i="1"/>
  <c r="L8" i="1"/>
  <c r="I9" i="1"/>
  <c r="K9" i="1"/>
  <c r="L9" i="1"/>
  <c r="M9" i="1"/>
  <c r="I6" i="1"/>
  <c r="K6" i="1"/>
  <c r="L6" i="1"/>
  <c r="I7" i="1"/>
  <c r="K7" i="1"/>
  <c r="L7" i="1"/>
  <c r="M7" i="1"/>
  <c r="I4" i="1"/>
  <c r="K4" i="1"/>
  <c r="L4" i="1"/>
  <c r="I5" i="1"/>
  <c r="K5" i="1"/>
  <c r="L5" i="1"/>
  <c r="M5" i="1"/>
  <c r="I3" i="1"/>
  <c r="K3" i="1"/>
  <c r="L3" i="1"/>
  <c r="I2" i="1"/>
  <c r="K2" i="1"/>
  <c r="L2" i="1"/>
  <c r="M3" i="1"/>
  <c r="J3" i="1"/>
</calcChain>
</file>

<file path=xl/sharedStrings.xml><?xml version="1.0" encoding="utf-8"?>
<sst xmlns="http://schemas.openxmlformats.org/spreadsheetml/2006/main" count="132" uniqueCount="51">
  <si>
    <t>Tank</t>
  </si>
  <si>
    <t>pCO2</t>
  </si>
  <si>
    <t>Total Eggs</t>
  </si>
  <si>
    <t>Only trocophores, no D-hinge</t>
  </si>
  <si>
    <t>Dead</t>
  </si>
  <si>
    <t>Live on bottom</t>
  </si>
  <si>
    <t>Total</t>
  </si>
  <si>
    <t>Total larvae in container</t>
  </si>
  <si>
    <t>Larvae per mL</t>
  </si>
  <si>
    <t>Remove vol. to get 60,000 larvae</t>
  </si>
  <si>
    <t>4B1</t>
  </si>
  <si>
    <t>4B2</t>
  </si>
  <si>
    <t>4B3</t>
  </si>
  <si>
    <t>5B1</t>
  </si>
  <si>
    <t>5B2</t>
  </si>
  <si>
    <t>5B3</t>
  </si>
  <si>
    <t>6B1</t>
  </si>
  <si>
    <t>6B2</t>
  </si>
  <si>
    <t>6B3</t>
  </si>
  <si>
    <t>Time sampled</t>
  </si>
  <si>
    <t>Average total for tank</t>
  </si>
  <si>
    <t>Average larvae per mL</t>
  </si>
  <si>
    <t>Deformed swimmers</t>
  </si>
  <si>
    <t>Swimming (includes deformed)</t>
  </si>
  <si>
    <t>1.87 L</t>
  </si>
  <si>
    <t>1.16 L</t>
  </si>
  <si>
    <t>1.64 L</t>
  </si>
  <si>
    <t>1.25 L</t>
  </si>
  <si>
    <t>991 mL</t>
  </si>
  <si>
    <t>1.28 L</t>
  </si>
  <si>
    <t>TROCOPHORE</t>
  </si>
  <si>
    <t>D-HINGE</t>
  </si>
  <si>
    <t>5B1*</t>
  </si>
  <si>
    <t>4B1*</t>
  </si>
  <si>
    <t>uncalcified</t>
  </si>
  <si>
    <t>partially calcified</t>
  </si>
  <si>
    <t>calcified</t>
  </si>
  <si>
    <t>* ciliates</t>
  </si>
  <si>
    <t>hard to tell stage of deformed larvae</t>
  </si>
  <si>
    <t>Tank 4: 400 ppm, 8.03</t>
  </si>
  <si>
    <t>Tank 6: 1000 ppm, 7.67</t>
  </si>
  <si>
    <t>Tank 5: 280 ppm 8.17</t>
  </si>
  <si>
    <t>aliquots = 3x 50 uL</t>
  </si>
  <si>
    <t>aliquots = 3x 333 uL</t>
  </si>
  <si>
    <t>6B1*</t>
  </si>
  <si>
    <t>6B2*</t>
  </si>
  <si>
    <t>5B2*</t>
  </si>
  <si>
    <t>many morts were empty shells</t>
  </si>
  <si>
    <t>calcification done 4/19 (other data 4/18)</t>
  </si>
  <si>
    <t>Proportion calcfiied</t>
  </si>
  <si>
    <t>Proportion calcified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</si>
</sst>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1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4">
    <xf numFmtId="0" fontId="0" fillId="0" borderId="0" xfId="0"/>
    <xf numFmtId="20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horizontal="center"/>
    </xf>
  </cellXfs>
  <cellStyles count="21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workbookViewId="0">
      <selection activeCell="A34" sqref="A34"/>
    </sheetView>
  </sheetViews>
  <sheetFormatPr baseColWidth="10" defaultRowHeight="15" x14ac:dyDescent="0"/>
  <sheetData>
    <row r="1" spans="1:14" s="2" customFormat="1" ht="60">
      <c r="A1" s="2" t="s">
        <v>0</v>
      </c>
      <c r="B1" s="2" t="s">
        <v>19</v>
      </c>
      <c r="C1" s="2" t="s">
        <v>1</v>
      </c>
      <c r="D1" s="2" t="s">
        <v>2</v>
      </c>
      <c r="E1" s="2" t="s">
        <v>4</v>
      </c>
      <c r="F1" s="2" t="s">
        <v>5</v>
      </c>
      <c r="G1" s="2" t="s">
        <v>22</v>
      </c>
      <c r="H1" s="2" t="s">
        <v>6</v>
      </c>
      <c r="I1" s="2" t="s">
        <v>23</v>
      </c>
      <c r="J1" s="2" t="s">
        <v>20</v>
      </c>
      <c r="K1" s="2" t="s">
        <v>7</v>
      </c>
      <c r="L1" s="2" t="s">
        <v>8</v>
      </c>
      <c r="M1" s="2" t="s">
        <v>21</v>
      </c>
      <c r="N1" s="2" t="s">
        <v>9</v>
      </c>
    </row>
    <row r="2" spans="1:14">
      <c r="A2" t="s">
        <v>10</v>
      </c>
      <c r="B2" s="1">
        <v>0.41666666666666669</v>
      </c>
      <c r="D2">
        <v>2</v>
      </c>
      <c r="E2">
        <v>1</v>
      </c>
      <c r="F2">
        <v>2</v>
      </c>
      <c r="G2">
        <v>0</v>
      </c>
      <c r="H2">
        <v>106</v>
      </c>
      <c r="I2">
        <f>106-(D2+E2+F2)</f>
        <v>101</v>
      </c>
      <c r="K2">
        <f>(I2*45)/0.09</f>
        <v>50500</v>
      </c>
      <c r="L2">
        <f>K2/4000</f>
        <v>12.625</v>
      </c>
      <c r="N2">
        <v>0</v>
      </c>
    </row>
    <row r="3" spans="1:14">
      <c r="A3" t="s">
        <v>10</v>
      </c>
      <c r="D3">
        <v>1</v>
      </c>
      <c r="E3">
        <v>2</v>
      </c>
      <c r="F3">
        <v>3</v>
      </c>
      <c r="G3">
        <v>1</v>
      </c>
      <c r="H3">
        <v>112</v>
      </c>
      <c r="I3">
        <f>112-(D3+E3+F3)</f>
        <v>106</v>
      </c>
      <c r="J3">
        <f>AVERAGE(H2:H3)</f>
        <v>109</v>
      </c>
      <c r="K3">
        <f t="shared" ref="K3:K19" si="0">(I3*45)/0.09</f>
        <v>53000</v>
      </c>
      <c r="L3">
        <f t="shared" ref="L3:L19" si="1">K3/4000</f>
        <v>13.25</v>
      </c>
      <c r="M3">
        <f>AVERAGE(L2:L3)</f>
        <v>12.9375</v>
      </c>
      <c r="N3">
        <v>0</v>
      </c>
    </row>
    <row r="4" spans="1:14">
      <c r="A4" t="s">
        <v>11</v>
      </c>
      <c r="B4" s="1">
        <v>0.44444444444444442</v>
      </c>
      <c r="D4">
        <v>2</v>
      </c>
      <c r="E4">
        <v>1</v>
      </c>
      <c r="F4">
        <v>1</v>
      </c>
      <c r="G4">
        <v>1</v>
      </c>
      <c r="H4">
        <v>111</v>
      </c>
      <c r="I4">
        <f>H4-(D4+E4+F4)</f>
        <v>107</v>
      </c>
      <c r="K4">
        <f t="shared" si="0"/>
        <v>53500</v>
      </c>
      <c r="L4">
        <f t="shared" si="1"/>
        <v>13.375</v>
      </c>
      <c r="N4">
        <v>0</v>
      </c>
    </row>
    <row r="5" spans="1:14">
      <c r="A5" t="s">
        <v>11</v>
      </c>
      <c r="D5">
        <v>3</v>
      </c>
      <c r="E5">
        <v>2</v>
      </c>
      <c r="F5">
        <v>0</v>
      </c>
      <c r="G5">
        <v>4</v>
      </c>
      <c r="H5">
        <v>140</v>
      </c>
      <c r="I5">
        <f>H5-(D5+E5+F5)</f>
        <v>135</v>
      </c>
      <c r="J5">
        <f>AVERAGE(H4:H5)</f>
        <v>125.5</v>
      </c>
      <c r="K5">
        <f t="shared" si="0"/>
        <v>67500</v>
      </c>
      <c r="L5">
        <f t="shared" si="1"/>
        <v>16.875</v>
      </c>
      <c r="M5">
        <f>AVERAGE(L4:L5)</f>
        <v>15.125</v>
      </c>
      <c r="N5">
        <v>0</v>
      </c>
    </row>
    <row r="6" spans="1:14">
      <c r="A6" t="s">
        <v>12</v>
      </c>
      <c r="B6" s="1">
        <v>0.46180555555555558</v>
      </c>
      <c r="D6">
        <v>0</v>
      </c>
      <c r="E6">
        <v>4</v>
      </c>
      <c r="F6">
        <v>2</v>
      </c>
      <c r="G6">
        <v>5</v>
      </c>
      <c r="H6">
        <v>192</v>
      </c>
      <c r="I6">
        <f t="shared" ref="I6:I19" si="2">H6-(D6+E6+F6)</f>
        <v>186</v>
      </c>
      <c r="K6">
        <f t="shared" si="0"/>
        <v>93000</v>
      </c>
      <c r="L6">
        <f t="shared" si="1"/>
        <v>23.25</v>
      </c>
    </row>
    <row r="7" spans="1:14">
      <c r="A7" t="s">
        <v>12</v>
      </c>
      <c r="D7">
        <v>0</v>
      </c>
      <c r="E7">
        <v>3</v>
      </c>
      <c r="F7">
        <v>5</v>
      </c>
      <c r="G7">
        <v>4</v>
      </c>
      <c r="H7">
        <v>259</v>
      </c>
      <c r="I7">
        <f t="shared" si="2"/>
        <v>251</v>
      </c>
      <c r="J7">
        <f>AVERAGE(H6:H7)</f>
        <v>225.5</v>
      </c>
      <c r="K7">
        <f>(I7*45)/0.09</f>
        <v>125500</v>
      </c>
      <c r="L7">
        <f t="shared" si="1"/>
        <v>31.375</v>
      </c>
      <c r="M7">
        <f>AVERAGE(L6:L7)</f>
        <v>27.3125</v>
      </c>
      <c r="N7" t="s">
        <v>24</v>
      </c>
    </row>
    <row r="8" spans="1:14">
      <c r="A8" t="s">
        <v>13</v>
      </c>
      <c r="B8" s="1">
        <v>0.40625</v>
      </c>
      <c r="D8">
        <v>1</v>
      </c>
      <c r="E8">
        <v>0</v>
      </c>
      <c r="F8">
        <v>0</v>
      </c>
      <c r="G8">
        <v>1</v>
      </c>
      <c r="H8">
        <v>90</v>
      </c>
      <c r="I8">
        <f t="shared" si="2"/>
        <v>89</v>
      </c>
      <c r="K8">
        <f t="shared" si="0"/>
        <v>44500</v>
      </c>
      <c r="L8">
        <f t="shared" si="1"/>
        <v>11.125</v>
      </c>
    </row>
    <row r="9" spans="1:14">
      <c r="A9" t="s">
        <v>13</v>
      </c>
      <c r="D9">
        <v>1</v>
      </c>
      <c r="E9">
        <v>1</v>
      </c>
      <c r="F9">
        <v>0</v>
      </c>
      <c r="G9">
        <v>2</v>
      </c>
      <c r="H9">
        <v>134</v>
      </c>
      <c r="I9">
        <f t="shared" si="2"/>
        <v>132</v>
      </c>
      <c r="J9">
        <f>AVERAGE(H8:H9)</f>
        <v>112</v>
      </c>
      <c r="K9">
        <f t="shared" si="0"/>
        <v>66000</v>
      </c>
      <c r="L9">
        <f t="shared" si="1"/>
        <v>16.5</v>
      </c>
      <c r="M9">
        <f>AVERAGE(L8:L9)</f>
        <v>13.8125</v>
      </c>
      <c r="N9">
        <v>0</v>
      </c>
    </row>
    <row r="10" spans="1:14">
      <c r="A10" t="s">
        <v>14</v>
      </c>
      <c r="B10" s="1">
        <v>0.43611111111111112</v>
      </c>
      <c r="D10">
        <v>3</v>
      </c>
      <c r="E10">
        <v>1</v>
      </c>
      <c r="F10">
        <v>0</v>
      </c>
      <c r="G10">
        <v>3</v>
      </c>
      <c r="H10">
        <v>149</v>
      </c>
      <c r="I10">
        <f t="shared" si="2"/>
        <v>145</v>
      </c>
      <c r="K10">
        <f t="shared" si="0"/>
        <v>72500</v>
      </c>
      <c r="L10">
        <f t="shared" si="1"/>
        <v>18.125</v>
      </c>
    </row>
    <row r="11" spans="1:14">
      <c r="A11" t="s">
        <v>14</v>
      </c>
      <c r="D11">
        <v>1</v>
      </c>
      <c r="E11">
        <v>4</v>
      </c>
      <c r="F11">
        <v>3</v>
      </c>
      <c r="G11">
        <v>4</v>
      </c>
      <c r="H11">
        <v>189</v>
      </c>
      <c r="I11">
        <f t="shared" si="2"/>
        <v>181</v>
      </c>
      <c r="J11">
        <f>AVERAGE(H10:H11)</f>
        <v>169</v>
      </c>
      <c r="K11">
        <f t="shared" si="0"/>
        <v>90500</v>
      </c>
      <c r="L11">
        <f t="shared" si="1"/>
        <v>22.625</v>
      </c>
      <c r="M11">
        <f>AVERAGE(L10:L11)</f>
        <v>20.375</v>
      </c>
      <c r="N11" t="s">
        <v>25</v>
      </c>
    </row>
    <row r="12" spans="1:14">
      <c r="A12" t="s">
        <v>15</v>
      </c>
      <c r="B12" s="1">
        <v>0.4548611111111111</v>
      </c>
      <c r="D12">
        <v>4</v>
      </c>
      <c r="E12">
        <v>2</v>
      </c>
      <c r="F12">
        <v>0</v>
      </c>
      <c r="G12">
        <v>1</v>
      </c>
      <c r="H12">
        <v>170</v>
      </c>
      <c r="I12">
        <f t="shared" si="2"/>
        <v>164</v>
      </c>
      <c r="K12">
        <f t="shared" si="0"/>
        <v>82000</v>
      </c>
      <c r="L12">
        <f t="shared" si="1"/>
        <v>20.5</v>
      </c>
    </row>
    <row r="13" spans="1:14">
      <c r="A13" t="s">
        <v>15</v>
      </c>
      <c r="D13">
        <v>5</v>
      </c>
      <c r="E13">
        <v>2</v>
      </c>
      <c r="F13">
        <v>3</v>
      </c>
      <c r="G13">
        <v>3</v>
      </c>
      <c r="H13">
        <v>236</v>
      </c>
      <c r="I13">
        <f t="shared" si="2"/>
        <v>226</v>
      </c>
      <c r="J13">
        <f>AVERAGE(H12:H13)</f>
        <v>203</v>
      </c>
      <c r="K13">
        <f t="shared" si="0"/>
        <v>113000</v>
      </c>
      <c r="L13">
        <f t="shared" si="1"/>
        <v>28.25</v>
      </c>
      <c r="M13">
        <f>AVERAGE(L12:L13)</f>
        <v>24.375</v>
      </c>
      <c r="N13" t="s">
        <v>26</v>
      </c>
    </row>
    <row r="14" spans="1:14">
      <c r="A14" t="s">
        <v>16</v>
      </c>
      <c r="B14" s="1">
        <v>0.40277777777777773</v>
      </c>
      <c r="D14">
        <v>1</v>
      </c>
      <c r="E14">
        <v>4</v>
      </c>
      <c r="F14">
        <v>9</v>
      </c>
      <c r="G14">
        <v>0</v>
      </c>
      <c r="H14">
        <v>182</v>
      </c>
      <c r="I14">
        <f t="shared" si="2"/>
        <v>168</v>
      </c>
      <c r="K14">
        <f t="shared" si="0"/>
        <v>84000</v>
      </c>
      <c r="L14">
        <f t="shared" si="1"/>
        <v>21</v>
      </c>
    </row>
    <row r="15" spans="1:14">
      <c r="A15" t="s">
        <v>16</v>
      </c>
      <c r="D15">
        <v>5</v>
      </c>
      <c r="E15">
        <v>1</v>
      </c>
      <c r="F15">
        <v>0</v>
      </c>
      <c r="G15">
        <v>1</v>
      </c>
      <c r="H15">
        <v>168</v>
      </c>
      <c r="I15">
        <f t="shared" si="2"/>
        <v>162</v>
      </c>
      <c r="J15">
        <f>AVERAGE(H14:H15)</f>
        <v>175</v>
      </c>
      <c r="K15">
        <f t="shared" si="0"/>
        <v>81000</v>
      </c>
      <c r="L15">
        <f t="shared" si="1"/>
        <v>20.25</v>
      </c>
      <c r="M15">
        <f>AVERAGE(L14:L15)</f>
        <v>20.625</v>
      </c>
      <c r="N15" t="s">
        <v>27</v>
      </c>
    </row>
    <row r="16" spans="1:14">
      <c r="A16" t="s">
        <v>17</v>
      </c>
      <c r="B16" s="1">
        <v>0.42708333333333331</v>
      </c>
      <c r="D16">
        <v>2</v>
      </c>
      <c r="E16">
        <v>0</v>
      </c>
      <c r="F16">
        <v>3</v>
      </c>
      <c r="G16">
        <v>4</v>
      </c>
      <c r="H16">
        <v>148</v>
      </c>
      <c r="I16">
        <f t="shared" si="2"/>
        <v>143</v>
      </c>
      <c r="K16">
        <f t="shared" si="0"/>
        <v>71500</v>
      </c>
      <c r="L16">
        <f t="shared" si="1"/>
        <v>17.875</v>
      </c>
    </row>
    <row r="17" spans="1:14">
      <c r="A17" t="s">
        <v>17</v>
      </c>
      <c r="D17">
        <v>1</v>
      </c>
      <c r="E17">
        <v>1</v>
      </c>
      <c r="F17">
        <v>2</v>
      </c>
      <c r="G17">
        <v>4</v>
      </c>
      <c r="H17">
        <v>171</v>
      </c>
      <c r="I17">
        <f t="shared" si="2"/>
        <v>167</v>
      </c>
      <c r="J17">
        <f>AVERAGE(H16:H17)</f>
        <v>159.5</v>
      </c>
      <c r="K17">
        <f t="shared" si="0"/>
        <v>83500</v>
      </c>
      <c r="L17">
        <f t="shared" si="1"/>
        <v>20.875</v>
      </c>
      <c r="M17">
        <f>AVERAGE(L16:L17)</f>
        <v>19.375</v>
      </c>
      <c r="N17" t="s">
        <v>28</v>
      </c>
    </row>
    <row r="18" spans="1:14">
      <c r="A18" t="s">
        <v>18</v>
      </c>
      <c r="B18" s="1">
        <v>0.45</v>
      </c>
      <c r="D18">
        <v>2</v>
      </c>
      <c r="E18">
        <v>2</v>
      </c>
      <c r="F18">
        <v>3</v>
      </c>
      <c r="G18">
        <v>1</v>
      </c>
      <c r="H18">
        <v>166</v>
      </c>
      <c r="I18">
        <f t="shared" si="2"/>
        <v>159</v>
      </c>
      <c r="K18">
        <f t="shared" si="0"/>
        <v>79500</v>
      </c>
      <c r="L18">
        <f t="shared" si="1"/>
        <v>19.875</v>
      </c>
    </row>
    <row r="19" spans="1:14">
      <c r="A19" t="s">
        <v>18</v>
      </c>
      <c r="D19">
        <v>2</v>
      </c>
      <c r="E19">
        <v>0</v>
      </c>
      <c r="F19">
        <v>1</v>
      </c>
      <c r="G19">
        <v>6</v>
      </c>
      <c r="H19">
        <v>193</v>
      </c>
      <c r="I19">
        <f t="shared" si="2"/>
        <v>190</v>
      </c>
      <c r="J19">
        <f>AVERAGE(H18:H19)</f>
        <v>179.5</v>
      </c>
      <c r="K19">
        <f t="shared" si="0"/>
        <v>95000</v>
      </c>
      <c r="L19">
        <f t="shared" si="1"/>
        <v>23.75</v>
      </c>
      <c r="M19">
        <f>AVERAGE(L18:L19)</f>
        <v>21.8125</v>
      </c>
      <c r="N19" t="s">
        <v>29</v>
      </c>
    </row>
    <row r="28" spans="1:14">
      <c r="A28" t="s">
        <v>39</v>
      </c>
    </row>
    <row r="29" spans="1:14">
      <c r="A29" t="s">
        <v>41</v>
      </c>
    </row>
    <row r="30" spans="1:14">
      <c r="A30" t="s">
        <v>40</v>
      </c>
    </row>
    <row r="34" spans="1:1">
      <c r="A34" t="s">
        <v>42</v>
      </c>
    </row>
    <row r="39" spans="1:1">
      <c r="A39" t="s">
        <v>3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5"/>
  <sheetViews>
    <sheetView workbookViewId="0">
      <selection activeCell="U20" sqref="U20"/>
    </sheetView>
  </sheetViews>
  <sheetFormatPr baseColWidth="10" defaultRowHeight="15" x14ac:dyDescent="0"/>
  <sheetData>
    <row r="1" spans="1:21">
      <c r="E1" s="3" t="s">
        <v>30</v>
      </c>
      <c r="F1" s="3"/>
      <c r="G1" s="3"/>
      <c r="H1" s="3"/>
      <c r="I1" s="3" t="s">
        <v>31</v>
      </c>
      <c r="J1" s="3"/>
      <c r="K1" s="3"/>
      <c r="L1" s="3"/>
    </row>
    <row r="2" spans="1:21" ht="45">
      <c r="A2" s="2" t="s">
        <v>0</v>
      </c>
      <c r="B2" s="2" t="s">
        <v>19</v>
      </c>
      <c r="C2" s="2" t="s">
        <v>1</v>
      </c>
      <c r="D2" s="2" t="s">
        <v>2</v>
      </c>
      <c r="E2" s="2" t="s">
        <v>4</v>
      </c>
      <c r="F2" s="2" t="s">
        <v>5</v>
      </c>
      <c r="G2" s="2" t="s">
        <v>22</v>
      </c>
      <c r="H2" s="2" t="s">
        <v>6</v>
      </c>
      <c r="I2" s="2" t="s">
        <v>4</v>
      </c>
      <c r="J2" s="2" t="s">
        <v>5</v>
      </c>
      <c r="K2" s="2" t="s">
        <v>22</v>
      </c>
      <c r="L2" s="2" t="s">
        <v>6</v>
      </c>
      <c r="M2" s="2" t="s">
        <v>23</v>
      </c>
      <c r="N2" s="2" t="s">
        <v>20</v>
      </c>
      <c r="O2" s="2" t="s">
        <v>7</v>
      </c>
      <c r="P2" s="2" t="s">
        <v>8</v>
      </c>
      <c r="Q2" s="2" t="s">
        <v>21</v>
      </c>
      <c r="R2" s="2" t="s">
        <v>34</v>
      </c>
      <c r="S2" s="2" t="s">
        <v>35</v>
      </c>
      <c r="T2" s="2" t="s">
        <v>36</v>
      </c>
      <c r="U2" s="2" t="s">
        <v>50</v>
      </c>
    </row>
    <row r="3" spans="1:21">
      <c r="A3" t="s">
        <v>16</v>
      </c>
      <c r="C3">
        <v>1000</v>
      </c>
      <c r="D3">
        <v>0</v>
      </c>
      <c r="E3">
        <v>0</v>
      </c>
      <c r="F3">
        <v>1</v>
      </c>
      <c r="G3">
        <v>1</v>
      </c>
      <c r="I3">
        <v>0</v>
      </c>
      <c r="J3">
        <v>0</v>
      </c>
      <c r="K3">
        <v>1</v>
      </c>
      <c r="L3">
        <v>48</v>
      </c>
      <c r="R3">
        <v>10</v>
      </c>
      <c r="S3">
        <v>27</v>
      </c>
      <c r="T3">
        <v>38</v>
      </c>
      <c r="U3">
        <f>T3/(SUM(R3:T3))</f>
        <v>0.50666666666666671</v>
      </c>
    </row>
    <row r="4" spans="1:21">
      <c r="A4" t="s">
        <v>16</v>
      </c>
      <c r="C4">
        <v>1000</v>
      </c>
      <c r="D4">
        <v>0</v>
      </c>
      <c r="E4">
        <v>2</v>
      </c>
      <c r="F4">
        <v>0</v>
      </c>
      <c r="G4">
        <v>1</v>
      </c>
      <c r="I4">
        <v>0</v>
      </c>
      <c r="J4">
        <v>0</v>
      </c>
      <c r="K4">
        <v>0</v>
      </c>
      <c r="L4">
        <v>61</v>
      </c>
      <c r="R4">
        <v>8</v>
      </c>
      <c r="S4">
        <v>38</v>
      </c>
      <c r="T4">
        <v>11</v>
      </c>
      <c r="U4">
        <f t="shared" ref="U4:U20" si="0">T4/(SUM(R4:T4))</f>
        <v>0.19298245614035087</v>
      </c>
    </row>
    <row r="5" spans="1:21">
      <c r="A5" t="s">
        <v>13</v>
      </c>
      <c r="C5">
        <v>280</v>
      </c>
      <c r="D5">
        <v>0</v>
      </c>
      <c r="E5">
        <v>0</v>
      </c>
      <c r="F5">
        <v>0</v>
      </c>
      <c r="G5">
        <v>1</v>
      </c>
      <c r="I5">
        <v>0</v>
      </c>
      <c r="J5">
        <v>0</v>
      </c>
      <c r="K5">
        <v>0</v>
      </c>
      <c r="L5">
        <v>61</v>
      </c>
      <c r="R5">
        <v>4</v>
      </c>
      <c r="S5">
        <v>27</v>
      </c>
      <c r="T5">
        <v>25</v>
      </c>
      <c r="U5">
        <f t="shared" si="0"/>
        <v>0.44642857142857145</v>
      </c>
    </row>
    <row r="6" spans="1:21">
      <c r="A6" t="s">
        <v>32</v>
      </c>
      <c r="C6">
        <v>280</v>
      </c>
      <c r="D6">
        <v>0</v>
      </c>
      <c r="E6">
        <v>8</v>
      </c>
      <c r="F6">
        <v>0</v>
      </c>
      <c r="G6">
        <v>0</v>
      </c>
      <c r="I6">
        <v>0</v>
      </c>
      <c r="J6">
        <v>1</v>
      </c>
      <c r="K6">
        <v>0</v>
      </c>
      <c r="L6">
        <v>117</v>
      </c>
      <c r="R6">
        <v>23</v>
      </c>
      <c r="S6">
        <v>22</v>
      </c>
      <c r="T6">
        <v>73</v>
      </c>
      <c r="U6">
        <f t="shared" si="0"/>
        <v>0.61864406779661019</v>
      </c>
    </row>
    <row r="7" spans="1:21">
      <c r="A7" t="s">
        <v>33</v>
      </c>
      <c r="C7">
        <v>400</v>
      </c>
      <c r="D7">
        <v>0</v>
      </c>
      <c r="E7">
        <v>0</v>
      </c>
      <c r="F7">
        <v>0</v>
      </c>
      <c r="G7">
        <v>0</v>
      </c>
      <c r="I7">
        <v>1</v>
      </c>
      <c r="J7">
        <v>0</v>
      </c>
      <c r="K7">
        <v>1</v>
      </c>
      <c r="L7">
        <v>14</v>
      </c>
      <c r="R7">
        <v>4</v>
      </c>
      <c r="S7">
        <v>8</v>
      </c>
      <c r="T7">
        <v>12</v>
      </c>
      <c r="U7">
        <f t="shared" si="0"/>
        <v>0.5</v>
      </c>
    </row>
    <row r="8" spans="1:21">
      <c r="A8" t="s">
        <v>10</v>
      </c>
      <c r="C8">
        <v>400</v>
      </c>
      <c r="D8">
        <v>0</v>
      </c>
      <c r="E8">
        <v>0</v>
      </c>
      <c r="F8">
        <v>0</v>
      </c>
      <c r="G8">
        <v>0</v>
      </c>
      <c r="I8">
        <v>0</v>
      </c>
      <c r="J8">
        <v>1</v>
      </c>
      <c r="K8">
        <v>0</v>
      </c>
      <c r="L8">
        <v>17</v>
      </c>
      <c r="R8">
        <v>0</v>
      </c>
      <c r="S8">
        <v>5</v>
      </c>
      <c r="T8">
        <v>6</v>
      </c>
      <c r="U8">
        <f t="shared" si="0"/>
        <v>0.54545454545454541</v>
      </c>
    </row>
    <row r="9" spans="1:21">
      <c r="A9" t="s">
        <v>17</v>
      </c>
      <c r="C9">
        <v>1000</v>
      </c>
      <c r="D9">
        <v>0</v>
      </c>
      <c r="E9">
        <v>3</v>
      </c>
      <c r="F9">
        <v>0</v>
      </c>
      <c r="G9">
        <v>0</v>
      </c>
      <c r="I9">
        <v>1</v>
      </c>
      <c r="J9">
        <v>2</v>
      </c>
      <c r="K9">
        <v>1</v>
      </c>
      <c r="L9">
        <v>18</v>
      </c>
      <c r="R9">
        <v>1</v>
      </c>
      <c r="S9">
        <v>11</v>
      </c>
      <c r="T9">
        <v>5</v>
      </c>
      <c r="U9">
        <f t="shared" si="0"/>
        <v>0.29411764705882354</v>
      </c>
    </row>
    <row r="10" spans="1:21">
      <c r="A10" t="s">
        <v>17</v>
      </c>
      <c r="C10">
        <v>1000</v>
      </c>
      <c r="D10">
        <v>1</v>
      </c>
      <c r="E10">
        <v>2</v>
      </c>
      <c r="F10">
        <v>0</v>
      </c>
      <c r="G10">
        <v>0</v>
      </c>
      <c r="I10">
        <v>0</v>
      </c>
      <c r="J10">
        <v>0</v>
      </c>
      <c r="K10">
        <v>0</v>
      </c>
      <c r="L10">
        <v>25</v>
      </c>
      <c r="R10">
        <v>12</v>
      </c>
      <c r="S10">
        <v>11</v>
      </c>
      <c r="T10">
        <v>7</v>
      </c>
      <c r="U10">
        <f t="shared" si="0"/>
        <v>0.23333333333333334</v>
      </c>
    </row>
    <row r="11" spans="1:21">
      <c r="A11" t="s">
        <v>14</v>
      </c>
      <c r="C11">
        <v>280</v>
      </c>
      <c r="D11">
        <v>0</v>
      </c>
      <c r="E11">
        <v>2</v>
      </c>
      <c r="F11">
        <v>0</v>
      </c>
      <c r="G11">
        <v>0</v>
      </c>
      <c r="I11">
        <v>0</v>
      </c>
      <c r="J11">
        <v>2</v>
      </c>
      <c r="K11">
        <v>1</v>
      </c>
      <c r="L11">
        <v>20</v>
      </c>
      <c r="R11">
        <v>4</v>
      </c>
      <c r="S11">
        <v>10</v>
      </c>
      <c r="T11">
        <v>5</v>
      </c>
      <c r="U11">
        <f t="shared" si="0"/>
        <v>0.26315789473684209</v>
      </c>
    </row>
    <row r="12" spans="1:21">
      <c r="A12" t="s">
        <v>14</v>
      </c>
      <c r="C12">
        <v>280</v>
      </c>
      <c r="D12">
        <v>0</v>
      </c>
      <c r="E12">
        <v>2</v>
      </c>
      <c r="F12">
        <v>0</v>
      </c>
      <c r="G12">
        <v>0</v>
      </c>
      <c r="I12">
        <v>1</v>
      </c>
      <c r="J12">
        <v>0</v>
      </c>
      <c r="K12">
        <v>2</v>
      </c>
      <c r="L12">
        <v>17</v>
      </c>
      <c r="R12">
        <v>2</v>
      </c>
      <c r="S12">
        <v>9</v>
      </c>
      <c r="T12">
        <v>4</v>
      </c>
      <c r="U12">
        <f t="shared" si="0"/>
        <v>0.26666666666666666</v>
      </c>
    </row>
    <row r="13" spans="1:21">
      <c r="A13" t="s">
        <v>15</v>
      </c>
      <c r="C13">
        <v>280</v>
      </c>
      <c r="D13">
        <v>0</v>
      </c>
      <c r="E13">
        <v>1</v>
      </c>
      <c r="F13">
        <v>0</v>
      </c>
      <c r="G13">
        <v>0</v>
      </c>
      <c r="I13">
        <v>0</v>
      </c>
      <c r="J13">
        <v>0</v>
      </c>
      <c r="K13">
        <v>2</v>
      </c>
      <c r="L13">
        <v>53</v>
      </c>
      <c r="R13">
        <v>4</v>
      </c>
      <c r="S13">
        <v>18</v>
      </c>
      <c r="T13">
        <v>42</v>
      </c>
      <c r="U13">
        <f t="shared" si="0"/>
        <v>0.65625</v>
      </c>
    </row>
    <row r="14" spans="1:21">
      <c r="A14" t="s">
        <v>15</v>
      </c>
      <c r="C14">
        <v>280</v>
      </c>
      <c r="D14">
        <v>0</v>
      </c>
      <c r="E14">
        <v>1</v>
      </c>
      <c r="F14">
        <v>0</v>
      </c>
      <c r="G14">
        <v>0</v>
      </c>
      <c r="I14">
        <v>0</v>
      </c>
      <c r="J14">
        <v>0</v>
      </c>
      <c r="K14">
        <v>2</v>
      </c>
      <c r="L14">
        <v>57</v>
      </c>
      <c r="R14">
        <v>3</v>
      </c>
      <c r="S14">
        <v>13</v>
      </c>
      <c r="T14">
        <v>34</v>
      </c>
      <c r="U14">
        <f t="shared" si="0"/>
        <v>0.68</v>
      </c>
    </row>
    <row r="15" spans="1:21">
      <c r="A15" t="s">
        <v>11</v>
      </c>
      <c r="C15">
        <v>400</v>
      </c>
      <c r="D15">
        <v>0</v>
      </c>
      <c r="E15">
        <v>0</v>
      </c>
      <c r="F15">
        <v>0</v>
      </c>
      <c r="G15">
        <v>0</v>
      </c>
      <c r="I15">
        <v>0</v>
      </c>
      <c r="J15">
        <v>0</v>
      </c>
      <c r="K15">
        <v>0</v>
      </c>
      <c r="L15">
        <v>6</v>
      </c>
      <c r="R15">
        <v>1</v>
      </c>
      <c r="S15">
        <v>1</v>
      </c>
      <c r="T15">
        <v>4</v>
      </c>
      <c r="U15">
        <f t="shared" si="0"/>
        <v>0.66666666666666663</v>
      </c>
    </row>
    <row r="16" spans="1:21">
      <c r="A16" t="s">
        <v>11</v>
      </c>
      <c r="C16">
        <v>400</v>
      </c>
      <c r="D16">
        <v>0</v>
      </c>
      <c r="E16">
        <v>0</v>
      </c>
      <c r="F16">
        <v>0</v>
      </c>
      <c r="G16">
        <v>1</v>
      </c>
      <c r="I16">
        <v>1</v>
      </c>
      <c r="J16">
        <v>2</v>
      </c>
      <c r="K16">
        <v>0</v>
      </c>
      <c r="L16">
        <v>7</v>
      </c>
      <c r="R16">
        <v>4</v>
      </c>
      <c r="S16">
        <v>2</v>
      </c>
      <c r="T16">
        <v>1</v>
      </c>
      <c r="U16">
        <f t="shared" si="0"/>
        <v>0.14285714285714285</v>
      </c>
    </row>
    <row r="17" spans="1:21">
      <c r="A17" t="s">
        <v>12</v>
      </c>
      <c r="C17">
        <v>400</v>
      </c>
      <c r="D17">
        <v>0</v>
      </c>
      <c r="E17">
        <v>0</v>
      </c>
      <c r="F17">
        <v>1</v>
      </c>
      <c r="G17">
        <v>0</v>
      </c>
      <c r="I17">
        <v>0</v>
      </c>
      <c r="J17">
        <v>0</v>
      </c>
      <c r="K17">
        <v>0</v>
      </c>
      <c r="L17">
        <v>2</v>
      </c>
      <c r="R17">
        <v>0</v>
      </c>
      <c r="S17">
        <v>3</v>
      </c>
      <c r="T17">
        <v>2</v>
      </c>
      <c r="U17">
        <f t="shared" si="0"/>
        <v>0.4</v>
      </c>
    </row>
    <row r="18" spans="1:21">
      <c r="A18" t="s">
        <v>12</v>
      </c>
      <c r="C18">
        <v>400</v>
      </c>
      <c r="D18">
        <v>0</v>
      </c>
      <c r="E18">
        <v>0</v>
      </c>
      <c r="F18">
        <v>0</v>
      </c>
      <c r="G18">
        <v>0</v>
      </c>
      <c r="I18">
        <v>0</v>
      </c>
      <c r="J18">
        <v>1</v>
      </c>
      <c r="K18">
        <v>0</v>
      </c>
      <c r="L18">
        <v>10</v>
      </c>
      <c r="R18">
        <v>7</v>
      </c>
      <c r="S18">
        <v>2</v>
      </c>
      <c r="T18">
        <v>0</v>
      </c>
      <c r="U18">
        <f t="shared" si="0"/>
        <v>0</v>
      </c>
    </row>
    <row r="19" spans="1:21">
      <c r="A19" t="s">
        <v>18</v>
      </c>
      <c r="C19">
        <v>1000</v>
      </c>
      <c r="D19">
        <v>0</v>
      </c>
      <c r="E19">
        <v>0</v>
      </c>
      <c r="F19">
        <v>0</v>
      </c>
      <c r="G19">
        <v>0</v>
      </c>
      <c r="I19">
        <v>0</v>
      </c>
      <c r="J19">
        <v>0</v>
      </c>
      <c r="K19">
        <v>3</v>
      </c>
      <c r="L19">
        <v>8</v>
      </c>
      <c r="R19">
        <v>3</v>
      </c>
      <c r="S19">
        <v>5</v>
      </c>
      <c r="T19">
        <v>0</v>
      </c>
      <c r="U19">
        <f t="shared" si="0"/>
        <v>0</v>
      </c>
    </row>
    <row r="20" spans="1:21">
      <c r="A20" t="s">
        <v>18</v>
      </c>
      <c r="C20">
        <v>1000</v>
      </c>
      <c r="D20">
        <v>0</v>
      </c>
      <c r="E20">
        <v>0</v>
      </c>
      <c r="F20">
        <v>1</v>
      </c>
      <c r="G20">
        <v>0</v>
      </c>
      <c r="I20">
        <v>0</v>
      </c>
      <c r="J20">
        <v>0</v>
      </c>
      <c r="K20">
        <v>1</v>
      </c>
      <c r="L20">
        <v>11</v>
      </c>
      <c r="R20">
        <v>3</v>
      </c>
      <c r="S20">
        <v>7</v>
      </c>
      <c r="T20">
        <v>1</v>
      </c>
      <c r="U20">
        <f t="shared" si="0"/>
        <v>9.0909090909090912E-2</v>
      </c>
    </row>
    <row r="26" spans="1:21">
      <c r="A26" t="s">
        <v>37</v>
      </c>
    </row>
    <row r="27" spans="1:21">
      <c r="A27" t="s">
        <v>38</v>
      </c>
    </row>
    <row r="28" spans="1:21">
      <c r="A28" t="s">
        <v>39</v>
      </c>
    </row>
    <row r="29" spans="1:21">
      <c r="A29" t="s">
        <v>41</v>
      </c>
    </row>
    <row r="30" spans="1:21">
      <c r="A30" t="s">
        <v>40</v>
      </c>
    </row>
    <row r="35" spans="1:1">
      <c r="A35" t="s">
        <v>42</v>
      </c>
    </row>
  </sheetData>
  <mergeCells count="2">
    <mergeCell ref="E1:H1"/>
    <mergeCell ref="I1:L1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6"/>
  <sheetViews>
    <sheetView tabSelected="1" workbookViewId="0">
      <selection activeCell="C21" sqref="C21"/>
    </sheetView>
  </sheetViews>
  <sheetFormatPr baseColWidth="10" defaultRowHeight="15" x14ac:dyDescent="0"/>
  <sheetData>
    <row r="1" spans="1:17">
      <c r="E1" s="3" t="s">
        <v>31</v>
      </c>
      <c r="F1" s="3"/>
      <c r="G1" s="3"/>
      <c r="H1" s="3"/>
    </row>
    <row r="2" spans="1:17" ht="45">
      <c r="A2" s="2" t="s">
        <v>0</v>
      </c>
      <c r="B2" s="2" t="s">
        <v>19</v>
      </c>
      <c r="C2" s="2" t="s">
        <v>1</v>
      </c>
      <c r="D2" s="2" t="s">
        <v>2</v>
      </c>
      <c r="E2" s="2" t="s">
        <v>4</v>
      </c>
      <c r="F2" s="2" t="s">
        <v>5</v>
      </c>
      <c r="G2" s="2" t="s">
        <v>22</v>
      </c>
      <c r="H2" s="2" t="s">
        <v>6</v>
      </c>
      <c r="I2" s="2" t="s">
        <v>23</v>
      </c>
      <c r="J2" s="2" t="s">
        <v>20</v>
      </c>
      <c r="K2" s="2" t="s">
        <v>7</v>
      </c>
      <c r="L2" s="2" t="s">
        <v>8</v>
      </c>
      <c r="M2" s="2" t="s">
        <v>21</v>
      </c>
      <c r="N2" s="2" t="s">
        <v>34</v>
      </c>
      <c r="O2" s="2" t="s">
        <v>35</v>
      </c>
      <c r="P2" s="2" t="s">
        <v>36</v>
      </c>
      <c r="Q2" s="2" t="s">
        <v>49</v>
      </c>
    </row>
    <row r="3" spans="1:17">
      <c r="A3" t="s">
        <v>44</v>
      </c>
      <c r="B3" s="1">
        <v>0.39027777777777778</v>
      </c>
      <c r="C3">
        <v>1000</v>
      </c>
      <c r="D3">
        <v>0</v>
      </c>
      <c r="E3">
        <v>8</v>
      </c>
      <c r="F3">
        <v>2</v>
      </c>
      <c r="G3">
        <v>0</v>
      </c>
      <c r="H3">
        <v>30</v>
      </c>
      <c r="N3">
        <v>4</v>
      </c>
      <c r="O3">
        <v>18</v>
      </c>
      <c r="P3">
        <v>10</v>
      </c>
      <c r="Q3">
        <f>P3/(SUM(N3:P3))</f>
        <v>0.3125</v>
      </c>
    </row>
    <row r="4" spans="1:17">
      <c r="A4" t="s">
        <v>44</v>
      </c>
      <c r="C4">
        <v>1000</v>
      </c>
      <c r="D4">
        <v>0</v>
      </c>
      <c r="E4">
        <v>7</v>
      </c>
      <c r="F4">
        <v>8</v>
      </c>
      <c r="G4">
        <v>0</v>
      </c>
      <c r="H4">
        <v>38</v>
      </c>
      <c r="N4">
        <v>2</v>
      </c>
      <c r="O4">
        <v>15</v>
      </c>
      <c r="P4">
        <v>22</v>
      </c>
      <c r="Q4">
        <f t="shared" ref="Q4:Q20" si="0">P4/(SUM(N4:P4))</f>
        <v>0.5641025641025641</v>
      </c>
    </row>
    <row r="5" spans="1:17">
      <c r="A5" t="s">
        <v>45</v>
      </c>
      <c r="C5">
        <v>1000</v>
      </c>
      <c r="D5">
        <v>0</v>
      </c>
      <c r="E5">
        <v>3</v>
      </c>
      <c r="F5">
        <v>0</v>
      </c>
      <c r="G5">
        <v>0</v>
      </c>
      <c r="H5">
        <v>6</v>
      </c>
      <c r="N5">
        <v>2</v>
      </c>
      <c r="O5">
        <v>5</v>
      </c>
      <c r="P5">
        <v>2</v>
      </c>
      <c r="Q5">
        <f t="shared" si="0"/>
        <v>0.22222222222222221</v>
      </c>
    </row>
    <row r="6" spans="1:17">
      <c r="A6" t="s">
        <v>17</v>
      </c>
      <c r="C6">
        <v>1000</v>
      </c>
      <c r="D6">
        <v>0</v>
      </c>
      <c r="E6">
        <v>1</v>
      </c>
      <c r="F6">
        <v>2</v>
      </c>
      <c r="G6">
        <v>1</v>
      </c>
      <c r="H6">
        <v>4</v>
      </c>
      <c r="N6">
        <v>0</v>
      </c>
      <c r="O6">
        <v>3</v>
      </c>
      <c r="P6">
        <v>2</v>
      </c>
      <c r="Q6">
        <f t="shared" si="0"/>
        <v>0.4</v>
      </c>
    </row>
    <row r="7" spans="1:17">
      <c r="A7" t="s">
        <v>13</v>
      </c>
      <c r="C7">
        <v>280</v>
      </c>
      <c r="D7">
        <v>0</v>
      </c>
      <c r="E7">
        <v>13</v>
      </c>
      <c r="F7">
        <v>9</v>
      </c>
      <c r="G7">
        <v>0</v>
      </c>
      <c r="H7">
        <v>111</v>
      </c>
      <c r="N7">
        <v>5</v>
      </c>
      <c r="O7">
        <v>17</v>
      </c>
      <c r="P7">
        <v>83</v>
      </c>
      <c r="Q7">
        <f t="shared" si="0"/>
        <v>0.79047619047619044</v>
      </c>
    </row>
    <row r="8" spans="1:17">
      <c r="A8" t="s">
        <v>13</v>
      </c>
      <c r="C8">
        <v>280</v>
      </c>
      <c r="D8">
        <v>0</v>
      </c>
      <c r="E8">
        <v>16</v>
      </c>
      <c r="F8">
        <v>8</v>
      </c>
      <c r="G8">
        <v>0</v>
      </c>
      <c r="H8">
        <v>97</v>
      </c>
      <c r="N8">
        <v>2</v>
      </c>
      <c r="O8">
        <v>23</v>
      </c>
      <c r="P8">
        <v>77</v>
      </c>
      <c r="Q8">
        <f t="shared" si="0"/>
        <v>0.75490196078431371</v>
      </c>
    </row>
    <row r="9" spans="1:17">
      <c r="A9" t="s">
        <v>10</v>
      </c>
      <c r="C9">
        <v>400</v>
      </c>
      <c r="D9">
        <v>0</v>
      </c>
      <c r="E9">
        <v>11</v>
      </c>
      <c r="F9">
        <v>5</v>
      </c>
      <c r="G9">
        <v>0</v>
      </c>
      <c r="H9">
        <v>32</v>
      </c>
      <c r="N9">
        <v>1</v>
      </c>
      <c r="O9">
        <v>5</v>
      </c>
      <c r="P9">
        <v>37</v>
      </c>
      <c r="Q9">
        <f t="shared" si="0"/>
        <v>0.86046511627906974</v>
      </c>
    </row>
    <row r="10" spans="1:17">
      <c r="A10" t="s">
        <v>10</v>
      </c>
      <c r="C10">
        <v>400</v>
      </c>
      <c r="D10">
        <v>0</v>
      </c>
      <c r="E10">
        <v>10</v>
      </c>
      <c r="F10">
        <v>2</v>
      </c>
      <c r="G10">
        <v>0</v>
      </c>
      <c r="H10">
        <v>26</v>
      </c>
      <c r="N10">
        <v>7</v>
      </c>
      <c r="O10">
        <v>0</v>
      </c>
      <c r="P10">
        <v>25</v>
      </c>
      <c r="Q10">
        <f t="shared" si="0"/>
        <v>0.78125</v>
      </c>
    </row>
    <row r="11" spans="1:17">
      <c r="A11" t="s">
        <v>46</v>
      </c>
      <c r="C11">
        <v>280</v>
      </c>
      <c r="D11">
        <v>0</v>
      </c>
      <c r="E11">
        <v>15</v>
      </c>
      <c r="F11">
        <v>4</v>
      </c>
      <c r="G11">
        <v>0</v>
      </c>
      <c r="H11">
        <v>22</v>
      </c>
      <c r="N11">
        <v>2</v>
      </c>
      <c r="O11">
        <v>2</v>
      </c>
      <c r="P11">
        <v>12</v>
      </c>
      <c r="Q11">
        <f t="shared" si="0"/>
        <v>0.75</v>
      </c>
    </row>
    <row r="12" spans="1:17">
      <c r="A12" t="s">
        <v>14</v>
      </c>
      <c r="C12">
        <v>280</v>
      </c>
      <c r="D12">
        <v>0</v>
      </c>
      <c r="E12">
        <v>9</v>
      </c>
      <c r="F12">
        <v>3</v>
      </c>
      <c r="G12">
        <v>0</v>
      </c>
      <c r="H12">
        <v>20</v>
      </c>
      <c r="N12">
        <v>1</v>
      </c>
      <c r="O12">
        <v>4</v>
      </c>
      <c r="P12">
        <v>11</v>
      </c>
      <c r="Q12">
        <f t="shared" si="0"/>
        <v>0.6875</v>
      </c>
    </row>
    <row r="13" spans="1:17">
      <c r="A13" t="s">
        <v>11</v>
      </c>
      <c r="C13">
        <v>400</v>
      </c>
      <c r="D13">
        <v>0</v>
      </c>
      <c r="E13">
        <v>4</v>
      </c>
      <c r="F13">
        <v>0</v>
      </c>
      <c r="G13">
        <v>0</v>
      </c>
      <c r="H13">
        <v>7</v>
      </c>
      <c r="N13">
        <v>0</v>
      </c>
      <c r="O13">
        <v>5</v>
      </c>
      <c r="P13">
        <v>13</v>
      </c>
      <c r="Q13">
        <f t="shared" si="0"/>
        <v>0.72222222222222221</v>
      </c>
    </row>
    <row r="14" spans="1:17">
      <c r="A14" t="s">
        <v>11</v>
      </c>
      <c r="C14">
        <v>400</v>
      </c>
      <c r="D14">
        <v>0</v>
      </c>
      <c r="E14">
        <v>5</v>
      </c>
      <c r="F14">
        <v>3</v>
      </c>
      <c r="G14">
        <v>0</v>
      </c>
      <c r="H14">
        <v>11</v>
      </c>
      <c r="N14">
        <v>4</v>
      </c>
      <c r="O14">
        <v>1</v>
      </c>
      <c r="P14">
        <v>13</v>
      </c>
      <c r="Q14">
        <f t="shared" si="0"/>
        <v>0.72222222222222221</v>
      </c>
    </row>
    <row r="15" spans="1:17">
      <c r="A15" t="s">
        <v>12</v>
      </c>
      <c r="C15">
        <v>400</v>
      </c>
      <c r="D15">
        <v>0</v>
      </c>
      <c r="E15">
        <v>5</v>
      </c>
      <c r="F15">
        <v>2</v>
      </c>
      <c r="G15">
        <v>2</v>
      </c>
      <c r="H15">
        <v>13</v>
      </c>
      <c r="N15">
        <v>2</v>
      </c>
      <c r="O15">
        <v>8</v>
      </c>
      <c r="P15">
        <v>8</v>
      </c>
      <c r="Q15">
        <f t="shared" si="0"/>
        <v>0.44444444444444442</v>
      </c>
    </row>
    <row r="16" spans="1:17">
      <c r="A16" t="s">
        <v>12</v>
      </c>
      <c r="C16">
        <v>400</v>
      </c>
      <c r="D16">
        <v>0</v>
      </c>
      <c r="E16">
        <v>2</v>
      </c>
      <c r="F16">
        <v>2</v>
      </c>
      <c r="G16">
        <v>1</v>
      </c>
      <c r="H16">
        <v>13</v>
      </c>
      <c r="N16">
        <v>1</v>
      </c>
      <c r="O16">
        <v>3</v>
      </c>
      <c r="P16">
        <v>7</v>
      </c>
      <c r="Q16">
        <f t="shared" si="0"/>
        <v>0.63636363636363635</v>
      </c>
    </row>
    <row r="17" spans="1:17">
      <c r="A17" t="s">
        <v>18</v>
      </c>
      <c r="C17">
        <v>1000</v>
      </c>
      <c r="D17">
        <v>0</v>
      </c>
      <c r="E17">
        <v>0</v>
      </c>
      <c r="F17">
        <v>7</v>
      </c>
      <c r="G17">
        <v>0</v>
      </c>
      <c r="H17">
        <v>19</v>
      </c>
      <c r="N17">
        <v>2</v>
      </c>
      <c r="O17">
        <v>8</v>
      </c>
      <c r="P17">
        <v>3</v>
      </c>
      <c r="Q17">
        <f t="shared" si="0"/>
        <v>0.23076923076923078</v>
      </c>
    </row>
    <row r="18" spans="1:17">
      <c r="A18" t="s">
        <v>18</v>
      </c>
      <c r="C18">
        <v>1000</v>
      </c>
      <c r="D18">
        <v>0</v>
      </c>
      <c r="E18">
        <v>1</v>
      </c>
      <c r="F18">
        <v>6</v>
      </c>
      <c r="G18">
        <v>0</v>
      </c>
      <c r="H18">
        <v>19</v>
      </c>
      <c r="N18">
        <v>5</v>
      </c>
      <c r="O18">
        <v>7</v>
      </c>
      <c r="P18">
        <v>5</v>
      </c>
      <c r="Q18">
        <f t="shared" si="0"/>
        <v>0.29411764705882354</v>
      </c>
    </row>
    <row r="19" spans="1:17">
      <c r="A19" t="s">
        <v>15</v>
      </c>
      <c r="C19">
        <v>280</v>
      </c>
      <c r="D19">
        <v>0</v>
      </c>
      <c r="E19">
        <v>10</v>
      </c>
      <c r="F19">
        <v>12</v>
      </c>
      <c r="G19">
        <v>0</v>
      </c>
      <c r="H19">
        <v>110</v>
      </c>
      <c r="N19">
        <v>1</v>
      </c>
      <c r="O19">
        <v>25</v>
      </c>
      <c r="P19">
        <v>95</v>
      </c>
      <c r="Q19">
        <f t="shared" si="0"/>
        <v>0.78512396694214881</v>
      </c>
    </row>
    <row r="20" spans="1:17">
      <c r="A20" t="s">
        <v>15</v>
      </c>
      <c r="C20">
        <v>280</v>
      </c>
      <c r="D20">
        <v>0</v>
      </c>
      <c r="E20">
        <v>13</v>
      </c>
      <c r="F20">
        <v>8</v>
      </c>
      <c r="G20">
        <v>0</v>
      </c>
      <c r="H20">
        <v>73</v>
      </c>
      <c r="N20">
        <v>5</v>
      </c>
      <c r="O20">
        <v>15</v>
      </c>
      <c r="P20">
        <v>71</v>
      </c>
      <c r="Q20">
        <f t="shared" si="0"/>
        <v>0.78021978021978022</v>
      </c>
    </row>
    <row r="28" spans="1:17">
      <c r="A28" t="s">
        <v>47</v>
      </c>
    </row>
    <row r="29" spans="1:17">
      <c r="A29" t="s">
        <v>48</v>
      </c>
    </row>
    <row r="31" spans="1:17">
      <c r="A31" t="s">
        <v>39</v>
      </c>
    </row>
    <row r="32" spans="1:17">
      <c r="A32" t="s">
        <v>41</v>
      </c>
    </row>
    <row r="33" spans="1:1">
      <c r="A33" t="s">
        <v>40</v>
      </c>
    </row>
    <row r="36" spans="1:1">
      <c r="A36" t="s">
        <v>43</v>
      </c>
    </row>
  </sheetData>
  <mergeCells count="1">
    <mergeCell ref="E1:H1"/>
  </mergeCell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041211</vt:lpstr>
      <vt:lpstr>041511</vt:lpstr>
      <vt:lpstr>041811</vt:lpstr>
    </vt:vector>
  </TitlesOfParts>
  <Company>University of Washington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Emma Timmins-Schiffman</dc:creator>
  <cp:lastModifiedBy>Emma Timmins-Schiffman</cp:lastModifiedBy>
  <dcterms:created xsi:type="dcterms:W3CDTF">2011-04-13T15:08:51Z</dcterms:created>
  <dcterms:modified xsi:type="dcterms:W3CDTF">2011-04-29T16:03:22Z</dcterms:modified>
</cp:coreProperties>
</file>